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3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2">'equity'!$A$1:$K$50</definedName>
  </definedNames>
  <calcPr fullCalcOnLoad="1"/>
</workbook>
</file>

<file path=xl/sharedStrings.xml><?xml version="1.0" encoding="utf-8"?>
<sst xmlns="http://schemas.openxmlformats.org/spreadsheetml/2006/main" count="171" uniqueCount="140">
  <si>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</si>
  <si>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</si>
  <si>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</si>
  <si>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</si>
  <si>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</si>
  <si>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</si>
  <si>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</si>
  <si>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</si>
  <si>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Trade payables</t>
  </si>
  <si>
    <t>Other payables</t>
  </si>
  <si>
    <t>Taxation</t>
  </si>
  <si>
    <t>Share capital</t>
  </si>
  <si>
    <t>Reserves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</si>
  <si>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</si>
  <si>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</si>
  <si>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</si>
  <si>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</si>
  <si>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</si>
  <si>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Minority interests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</si>
  <si>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</si>
  <si>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</si>
  <si>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</si>
  <si>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</si>
  <si>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</si>
  <si>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</si>
  <si>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</si>
  <si>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</si>
  <si>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</si>
  <si>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</si>
  <si>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 xml:space="preserve">CONDENSED CONSOLIDATED CASH FLOW STATEMENT </t>
  </si>
  <si>
    <t>As at</t>
  </si>
  <si>
    <t>Unaudited</t>
  </si>
  <si>
    <t>CONDENSED CONSOLIDATED STATEMENT OF CHANGES IN EQUITY FOR THE QUARTER</t>
  </si>
  <si>
    <t>(The figures have not been audited)</t>
  </si>
  <si>
    <t>INDIVIDUAL QUARTER</t>
  </si>
  <si>
    <t>CUMULATIVE QUARTER</t>
  </si>
  <si>
    <t>CASH FLOWS FROM OPERATING ACTIVITIES</t>
  </si>
  <si>
    <t>Interest received</t>
  </si>
  <si>
    <t>Net cash used in financing activities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</si>
  <si>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</si>
  <si>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</si>
  <si>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</si>
  <si>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</si>
  <si>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</si>
  <si>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Depreciation</t>
  </si>
  <si>
    <t>Share of profit of associate</t>
  </si>
  <si>
    <t>Interest income</t>
  </si>
  <si>
    <t>Receivables</t>
  </si>
  <si>
    <t>Payables</t>
  </si>
  <si>
    <t>Purchase of property, plant and equipment</t>
  </si>
  <si>
    <t>CASH EQUIVALENTS</t>
  </si>
  <si>
    <t>CASH AND CASH EQUIVALENTS AT END</t>
  </si>
  <si>
    <t>Adjustments for :</t>
  </si>
  <si>
    <t>Dividend paid</t>
  </si>
  <si>
    <t>OF THE PERIOD</t>
  </si>
  <si>
    <t xml:space="preserve">CASH AND CASH EQUIVALENTS AT BEGINNING </t>
  </si>
  <si>
    <t>Short term accumulated compensated absences</t>
  </si>
  <si>
    <t>Cost of sales</t>
  </si>
  <si>
    <t>Other income</t>
  </si>
  <si>
    <t>Share of profit of associates</t>
  </si>
  <si>
    <t>Attributable to:</t>
  </si>
  <si>
    <t>Equity holders of the parent</t>
  </si>
  <si>
    <t>ASSETS</t>
  </si>
  <si>
    <t>Current 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</si>
  <si>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</si>
  <si>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</si>
  <si>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</si>
  <si>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</si>
  <si>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</si>
  <si>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</si>
  <si>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</si>
  <si>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</si>
  <si>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</si>
  <si>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</si>
  <si>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stock unit attributable to ordinary</t>
  </si>
  <si>
    <t>equity holders of the parent</t>
  </si>
  <si>
    <t>At 1 August 2006</t>
  </si>
  <si>
    <t>Attributable  to Equity Holders of the Parent</t>
  </si>
  <si>
    <t xml:space="preserve">Minority </t>
  </si>
  <si>
    <t xml:space="preserve">Total </t>
  </si>
  <si>
    <t>Equity</t>
  </si>
  <si>
    <t>Investment property</t>
  </si>
  <si>
    <t>As previously stated</t>
  </si>
  <si>
    <t>At 1 August 2006 (restated)</t>
  </si>
  <si>
    <t>to equity holders of the parent:</t>
  </si>
  <si>
    <t>Operating profit before working capital changes</t>
  </si>
  <si>
    <t>Dividend</t>
  </si>
  <si>
    <t>31.07.2007</t>
  </si>
  <si>
    <t>Effects of adopting FRS 140</t>
  </si>
  <si>
    <t>At 1 August 2007</t>
  </si>
  <si>
    <t>The condensed consolidated statement of changes in equity should be read in conjunction with the audited financial statements for the year ended 31 July 2007.</t>
  </si>
  <si>
    <t>The condensed consolidated balance sheet should be read in conjunction with the audited financial statements for the year ended 31 July 2007.</t>
  </si>
  <si>
    <t>The condensed consolidated income statement should be read in conjunction with the audited financial statements for the year ended 31 July 2007.</t>
  </si>
  <si>
    <t>The condensed consolidated cash flow statement should be read in conjunction with the audited financial statements for the year ended 31 July 2007.</t>
  </si>
  <si>
    <t>Obsolete inventory</t>
  </si>
  <si>
    <t>Impairment loss</t>
  </si>
  <si>
    <t>Tax payables</t>
  </si>
  <si>
    <t>Restated</t>
  </si>
  <si>
    <t>At 1 August 2007 (restated)</t>
  </si>
  <si>
    <t>Hire purchase liabilities</t>
  </si>
  <si>
    <t>Gross profit</t>
  </si>
  <si>
    <t>Selling and administrative expenses</t>
  </si>
  <si>
    <t>Loss before taxation</t>
  </si>
  <si>
    <t>Prior year adjustments (Note B14)</t>
  </si>
  <si>
    <t>Unrealised loss on foreign exchange</t>
  </si>
  <si>
    <t>Tax paid</t>
  </si>
  <si>
    <t>Deposit received on properties held for sale</t>
  </si>
  <si>
    <t>Net cash (used in) / generated from investing activities</t>
  </si>
  <si>
    <t>Non- current assets classified as held for sale</t>
  </si>
  <si>
    <t>Purchase of quoted securities</t>
  </si>
  <si>
    <t>Proceeds from disposal of quoted securities</t>
  </si>
  <si>
    <t>Provision for doubtful debts</t>
  </si>
  <si>
    <t>Interests</t>
  </si>
  <si>
    <t>Loss on disposal of quoted securities</t>
  </si>
  <si>
    <t>30.04.2008</t>
  </si>
  <si>
    <t>CONDENSED CONSOLIDATED INCOME STATEMENTS FOR THE QUARTER ENDED 30 APR 2008</t>
  </si>
  <si>
    <t>9 Months Ended</t>
  </si>
  <si>
    <t>3rd Quarter</t>
  </si>
  <si>
    <t>30-Apr-08</t>
  </si>
  <si>
    <t>30-Apr-07</t>
  </si>
  <si>
    <t>ENDED 30 APR 2008</t>
  </si>
  <si>
    <t>Net loss for the nine (9) month period</t>
  </si>
  <si>
    <t>At 30 April 2008</t>
  </si>
  <si>
    <t>At 30 April 2007</t>
  </si>
  <si>
    <t>FOR THE QUARTER ENDED 30 APR 2008</t>
  </si>
  <si>
    <t>9 months ended</t>
  </si>
  <si>
    <t>30 Apr 2008</t>
  </si>
  <si>
    <t>30 Apr 2007</t>
  </si>
  <si>
    <t>Dividend income</t>
  </si>
  <si>
    <t>Profit/(Loss) before taxation</t>
  </si>
  <si>
    <t>Profit/(Loss) for the period</t>
  </si>
  <si>
    <t xml:space="preserve">Profit/(Loss) per share attributable </t>
  </si>
  <si>
    <t>Basic and diluted (sen)</t>
  </si>
  <si>
    <t>Loss/(Gain) on disposal of plant and equipment</t>
  </si>
  <si>
    <t>Cash generated from/(used in) operations</t>
  </si>
  <si>
    <t>Net cash generated from/(used in) operating activities</t>
  </si>
  <si>
    <t>Proceeds from disposal of property, plant and equipment</t>
  </si>
  <si>
    <t>Repayment of hire purchase</t>
  </si>
  <si>
    <t>NET INCREASE/(DECREASE) IN CASH AND</t>
  </si>
  <si>
    <t>Dividend received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</si>
</sst>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-* #,##0.0_-;\-* #,##0.0_-;_-* &quot;-&quot;??_-;_-@_-"/>
    <numFmt numFmtId="176" formatCode="0_);[Red]\(0\)"/>
    <numFmt numFmtId="177" formatCode="0_);\(0\)"/>
    <numFmt numFmtId="178" formatCode="0.0%"/>
    <numFmt numFmtId="179" formatCode="_(* #,##0.0_);_(* \(#,##0.0\);_(* &quot;-&quot;_);_(@_)"/>
    <numFmt numFmtId="180" formatCode="_(* #,##0.00_);_(* \(#,##0.00\);_(* &quot;-&quot;_);_(@_)"/>
    <numFmt numFmtId="181" formatCode="0.00_);[Red]\(0.00\)"/>
    <numFmt numFmtId="182" formatCode="0.00_);\(0.00\)"/>
    <numFmt numFmtId="183" formatCode="_-* #,##0_-;\-* #,##0_-;_-* &quot;-&quot;??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2" xfId="42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1" fontId="0" fillId="0" borderId="0" xfId="42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1" fontId="0" fillId="0" borderId="15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17" xfId="0" applyNumberFormat="1" applyFont="1" applyBorder="1" applyAlignment="1">
      <alignment/>
    </xf>
    <xf numFmtId="0" fontId="0" fillId="0" borderId="0" xfId="0" applyFont="1" applyAlignment="1" quotePrefix="1">
      <alignment/>
    </xf>
    <xf numFmtId="171" fontId="0" fillId="0" borderId="14" xfId="42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1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172" fontId="0" fillId="0" borderId="0" xfId="42" applyNumberFormat="1" applyFont="1" applyFill="1" applyBorder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 horizontal="right"/>
    </xf>
    <xf numFmtId="171" fontId="0" fillId="0" borderId="0" xfId="42" applyFont="1" applyFill="1" applyAlignment="1">
      <alignment horizontal="right"/>
    </xf>
    <xf numFmtId="41" fontId="0" fillId="0" borderId="0" xfId="42" applyNumberFormat="1" applyFont="1" applyFill="1" applyAlignment="1">
      <alignment horizontal="right"/>
    </xf>
    <xf numFmtId="38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5" fontId="0" fillId="0" borderId="10" xfId="0" applyNumberFormat="1" applyFont="1" applyFill="1" applyBorder="1" applyAlignment="1" quotePrefix="1">
      <alignment horizontal="center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0" xfId="0" applyNumberFormat="1" applyFont="1" applyFill="1" applyAlignment="1">
      <alignment vertical="center"/>
    </xf>
    <xf numFmtId="172" fontId="0" fillId="0" borderId="0" xfId="42" applyNumberFormat="1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72" fontId="2" fillId="0" borderId="21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 vertical="center"/>
    </xf>
    <xf numFmtId="172" fontId="0" fillId="0" borderId="0" xfId="42" applyNumberFormat="1" applyFont="1" applyFill="1" applyBorder="1" applyAlignment="1">
      <alignment vertical="center"/>
    </xf>
    <xf numFmtId="172" fontId="0" fillId="0" borderId="0" xfId="42" applyNumberFormat="1" applyFont="1" applyFill="1" applyAlignment="1">
      <alignment vertical="center"/>
    </xf>
    <xf numFmtId="172" fontId="0" fillId="0" borderId="0" xfId="42" applyNumberFormat="1" applyFont="1" applyFill="1" applyAlignment="1">
      <alignment horizontal="right" vertical="center"/>
    </xf>
    <xf numFmtId="0" fontId="0" fillId="0" borderId="0" xfId="0" applyAlignment="1">
      <alignment wrapText="1"/>
    </xf>
    <xf numFmtId="172" fontId="2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0" fillId="0" borderId="22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37" fontId="0" fillId="0" borderId="24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0" fillId="0" borderId="19" xfId="0" applyNumberFormat="1" applyBorder="1" applyAlignment="1">
      <alignment/>
    </xf>
    <xf numFmtId="37" fontId="0" fillId="0" borderId="25" xfId="0" applyNumberFormat="1" applyBorder="1" applyAlignment="1">
      <alignment/>
    </xf>
    <xf numFmtId="37" fontId="0" fillId="0" borderId="2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39" fontId="0" fillId="0" borderId="24" xfId="0" applyNumberFormat="1" applyBorder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27" xfId="0" applyNumberFormat="1" applyFont="1" applyFill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170" fontId="2" fillId="0" borderId="0" xfId="45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72" fontId="0" fillId="0" borderId="27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85725</xdr:rowOff>
    </xdr:from>
    <xdr:to>
      <xdr:col>4</xdr:col>
      <xdr:colOff>419100</xdr:colOff>
      <xdr:row>8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2857500" y="1419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85725</xdr:rowOff>
    </xdr:from>
    <xdr:to>
      <xdr:col>6</xdr:col>
      <xdr:colOff>523875</xdr:colOff>
      <xdr:row>8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391025" y="1419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76200</xdr:rowOff>
    </xdr:from>
    <xdr:to>
      <xdr:col>4</xdr:col>
      <xdr:colOff>38100</xdr:colOff>
      <xdr:row>7</xdr:row>
      <xdr:rowOff>76200</xdr:rowOff>
    </xdr:to>
    <xdr:sp>
      <xdr:nvSpPr>
        <xdr:cNvPr id="3" name="Line 122"/>
        <xdr:cNvSpPr>
          <a:spLocks/>
        </xdr:cNvSpPr>
      </xdr:nvSpPr>
      <xdr:spPr>
        <a:xfrm flipH="1">
          <a:off x="2247900" y="124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7</xdr:row>
      <xdr:rowOff>95250</xdr:rowOff>
    </xdr:from>
    <xdr:to>
      <xdr:col>8</xdr:col>
      <xdr:colOff>676275</xdr:colOff>
      <xdr:row>7</xdr:row>
      <xdr:rowOff>95250</xdr:rowOff>
    </xdr:to>
    <xdr:sp>
      <xdr:nvSpPr>
        <xdr:cNvPr id="4" name="Line 123"/>
        <xdr:cNvSpPr>
          <a:spLocks/>
        </xdr:cNvSpPr>
      </xdr:nvSpPr>
      <xdr:spPr>
        <a:xfrm>
          <a:off x="5581650" y="1266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7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50.7109375" style="2" customWidth="1"/>
    <col min="2" max="3" width="17.7109375" style="2" customWidth="1"/>
    <col min="4" max="16384" width="9.140625" style="2" customWidth="1"/>
  </cols>
  <sheetData>
    <row r="1" spans="1:3" ht="15.75">
      <c r="A1" s="110" t="s">
        <v>13</v>
      </c>
      <c r="B1" s="110"/>
      <c r="C1" s="110"/>
    </row>
    <row r="2" spans="1:3" ht="12.75">
      <c r="A2" s="111" t="s">
        <v>0</v>
      </c>
      <c r="B2" s="111"/>
      <c r="C2" s="111"/>
    </row>
    <row r="3" spans="1:3" ht="12.75">
      <c r="A3" s="112"/>
      <c r="B3" s="112"/>
      <c r="C3" s="112"/>
    </row>
    <row r="4" spans="1:3" ht="12.75">
      <c r="A4" s="112" t="s">
        <v>1</v>
      </c>
      <c r="B4" s="112"/>
      <c r="C4" s="112"/>
    </row>
    <row r="5" spans="1:3" ht="12.75">
      <c r="A5" s="113" t="s">
        <v>15</v>
      </c>
      <c r="B5" s="113"/>
      <c r="C5" s="113"/>
    </row>
    <row r="6" spans="1:3" ht="12.75">
      <c r="A6" s="4"/>
      <c r="B6" s="4"/>
      <c r="C6" s="4"/>
    </row>
    <row r="7" spans="2:3" ht="12.75">
      <c r="B7" s="4"/>
      <c r="C7" s="4"/>
    </row>
    <row r="8" spans="2:3" ht="6" customHeight="1">
      <c r="B8" s="40"/>
      <c r="C8" s="41"/>
    </row>
    <row r="9" spans="2:3" ht="12.75">
      <c r="B9" s="29" t="s">
        <v>30</v>
      </c>
      <c r="C9" s="29" t="s">
        <v>30</v>
      </c>
    </row>
    <row r="10" spans="2:3" ht="12.75">
      <c r="B10" s="29" t="s">
        <v>114</v>
      </c>
      <c r="C10" s="29" t="s">
        <v>87</v>
      </c>
    </row>
    <row r="11" spans="2:3" ht="12.75">
      <c r="B11" s="29" t="s">
        <v>31</v>
      </c>
      <c r="C11" s="30" t="s">
        <v>97</v>
      </c>
    </row>
    <row r="12" spans="2:3" ht="12.75">
      <c r="B12" s="29" t="s">
        <v>16</v>
      </c>
      <c r="C12" s="30" t="s">
        <v>16</v>
      </c>
    </row>
    <row r="13" spans="2:3" ht="6" customHeight="1">
      <c r="B13" s="42"/>
      <c r="C13" s="43"/>
    </row>
    <row r="14" spans="1:3" ht="12.75">
      <c r="A14" s="1" t="s">
        <v>62</v>
      </c>
      <c r="B14" s="29"/>
      <c r="C14" s="30"/>
    </row>
    <row r="15" spans="1:3" ht="4.5" customHeight="1">
      <c r="A15" s="1"/>
      <c r="B15" s="29"/>
      <c r="C15" s="30"/>
    </row>
    <row r="16" spans="1:3" ht="12.75">
      <c r="A16" s="1" t="s">
        <v>64</v>
      </c>
      <c r="B16" s="20"/>
      <c r="C16" s="18"/>
    </row>
    <row r="17" spans="1:3" ht="12.75">
      <c r="A17" s="2" t="s">
        <v>2</v>
      </c>
      <c r="B17" s="20">
        <v>20282</v>
      </c>
      <c r="C17" s="20">
        <v>19673</v>
      </c>
    </row>
    <row r="18" spans="1:3" ht="12.75">
      <c r="A18" s="2" t="s">
        <v>81</v>
      </c>
      <c r="B18" s="20">
        <v>2386</v>
      </c>
      <c r="C18" s="20">
        <v>3962</v>
      </c>
    </row>
    <row r="19" spans="1:3" ht="12.75">
      <c r="A19" s="2" t="s">
        <v>39</v>
      </c>
      <c r="B19" s="20">
        <v>1093</v>
      </c>
      <c r="C19" s="20">
        <v>990</v>
      </c>
    </row>
    <row r="20" spans="2:3" ht="12.75">
      <c r="B20" s="21">
        <f>SUM(B17:B19)</f>
        <v>23761</v>
      </c>
      <c r="C20" s="21">
        <f>SUM(C17:C19)</f>
        <v>24625</v>
      </c>
    </row>
    <row r="21" spans="2:3" ht="7.5" customHeight="1">
      <c r="B21" s="20"/>
      <c r="C21" s="20"/>
    </row>
    <row r="22" spans="1:3" ht="12.75">
      <c r="A22" s="1" t="s">
        <v>63</v>
      </c>
      <c r="B22" s="20"/>
      <c r="C22" s="20"/>
    </row>
    <row r="23" spans="1:3" ht="12.75">
      <c r="A23" s="2" t="s">
        <v>3</v>
      </c>
      <c r="B23" s="20">
        <v>17844</v>
      </c>
      <c r="C23" s="20">
        <v>14769</v>
      </c>
    </row>
    <row r="24" spans="1:3" ht="12.75">
      <c r="A24" s="2" t="s">
        <v>4</v>
      </c>
      <c r="B24" s="20">
        <f>13013+677</f>
        <v>13690</v>
      </c>
      <c r="C24" s="20">
        <v>11441</v>
      </c>
    </row>
    <row r="25" spans="1:3" s="44" customFormat="1" ht="12.75">
      <c r="A25" s="44" t="s">
        <v>5</v>
      </c>
      <c r="B25" s="45">
        <v>814</v>
      </c>
      <c r="C25" s="45">
        <v>649</v>
      </c>
    </row>
    <row r="26" spans="1:3" s="44" customFormat="1" ht="12.75">
      <c r="A26" s="44" t="s">
        <v>6</v>
      </c>
      <c r="B26" s="45">
        <v>0</v>
      </c>
      <c r="C26" s="45">
        <v>366</v>
      </c>
    </row>
    <row r="27" spans="1:3" s="44" customFormat="1" ht="12.75">
      <c r="A27" s="44" t="s">
        <v>7</v>
      </c>
      <c r="B27" s="45">
        <v>3636</v>
      </c>
      <c r="C27" s="45">
        <v>3530</v>
      </c>
    </row>
    <row r="28" spans="2:3" s="44" customFormat="1" ht="12.75">
      <c r="B28" s="46">
        <f>SUM(B23:B27)</f>
        <v>35984</v>
      </c>
      <c r="C28" s="46">
        <f>SUM(C23:C27)</f>
        <v>30755</v>
      </c>
    </row>
    <row r="29" spans="2:3" s="44" customFormat="1" ht="7.5" customHeight="1">
      <c r="B29" s="47"/>
      <c r="C29" s="47"/>
    </row>
    <row r="30" spans="1:3" s="44" customFormat="1" ht="12.75">
      <c r="A30" s="44" t="s">
        <v>108</v>
      </c>
      <c r="B30" s="45">
        <v>1537</v>
      </c>
      <c r="C30" s="45">
        <v>0</v>
      </c>
    </row>
    <row r="31" spans="2:3" s="44" customFormat="1" ht="7.5" customHeight="1">
      <c r="B31" s="48"/>
      <c r="C31" s="48"/>
    </row>
    <row r="32" spans="1:3" s="44" customFormat="1" ht="13.5" thickBot="1">
      <c r="A32" s="49" t="s">
        <v>65</v>
      </c>
      <c r="B32" s="50">
        <f>+B30+B28+B20</f>
        <v>61282</v>
      </c>
      <c r="C32" s="50">
        <f>+C30+C28+C20</f>
        <v>55380</v>
      </c>
    </row>
    <row r="33" spans="2:3" s="44" customFormat="1" ht="7.5" customHeight="1">
      <c r="B33" s="45"/>
      <c r="C33" s="45"/>
    </row>
    <row r="34" spans="1:3" s="44" customFormat="1" ht="12.75">
      <c r="A34" s="49" t="s">
        <v>66</v>
      </c>
      <c r="B34" s="45"/>
      <c r="C34" s="45"/>
    </row>
    <row r="35" spans="1:3" s="44" customFormat="1" ht="12.75">
      <c r="A35" s="49" t="s">
        <v>67</v>
      </c>
      <c r="B35" s="45"/>
      <c r="C35" s="45"/>
    </row>
    <row r="36" spans="1:3" s="44" customFormat="1" ht="12.75">
      <c r="A36" s="44" t="s">
        <v>11</v>
      </c>
      <c r="B36" s="45">
        <v>44405</v>
      </c>
      <c r="C36" s="45">
        <v>44405</v>
      </c>
    </row>
    <row r="37" spans="1:3" s="44" customFormat="1" ht="12.75">
      <c r="A37" s="44" t="s">
        <v>12</v>
      </c>
      <c r="B37" s="48">
        <f>655+1528+352-6771</f>
        <v>-4236</v>
      </c>
      <c r="C37" s="48">
        <f>655+1528+352-2184</f>
        <v>351</v>
      </c>
    </row>
    <row r="38" spans="1:3" s="44" customFormat="1" ht="12.75">
      <c r="A38" s="49"/>
      <c r="B38" s="45">
        <f>SUM(B36:B37)</f>
        <v>40169</v>
      </c>
      <c r="C38" s="45">
        <f>SUM(C36:C37)</f>
        <v>44756</v>
      </c>
    </row>
    <row r="39" spans="1:3" s="44" customFormat="1" ht="12.75">
      <c r="A39" s="49" t="s">
        <v>40</v>
      </c>
      <c r="B39" s="45">
        <v>1068</v>
      </c>
      <c r="C39" s="45">
        <v>932</v>
      </c>
    </row>
    <row r="40" spans="1:3" s="44" customFormat="1" ht="12.75">
      <c r="A40" s="49" t="s">
        <v>68</v>
      </c>
      <c r="B40" s="46">
        <f>SUM(B38:B39)</f>
        <v>41237</v>
      </c>
      <c r="C40" s="46">
        <f>SUM(C38:C39)</f>
        <v>45688</v>
      </c>
    </row>
    <row r="41" spans="1:3" s="44" customFormat="1" ht="7.5" customHeight="1">
      <c r="A41" s="49"/>
      <c r="B41" s="45"/>
      <c r="C41" s="45"/>
    </row>
    <row r="42" spans="1:3" s="44" customFormat="1" ht="12.75">
      <c r="A42" s="49" t="s">
        <v>69</v>
      </c>
      <c r="B42" s="45"/>
      <c r="C42" s="45"/>
    </row>
    <row r="43" spans="1:3" s="44" customFormat="1" ht="12.75">
      <c r="A43" s="44" t="s">
        <v>99</v>
      </c>
      <c r="B43" s="45">
        <v>794</v>
      </c>
      <c r="C43" s="45">
        <v>0</v>
      </c>
    </row>
    <row r="44" spans="1:3" s="44" customFormat="1" ht="12.75">
      <c r="A44" s="44" t="s">
        <v>70</v>
      </c>
      <c r="B44" s="45">
        <v>438</v>
      </c>
      <c r="C44" s="45">
        <v>763</v>
      </c>
    </row>
    <row r="45" spans="2:3" s="44" customFormat="1" ht="12.75">
      <c r="B45" s="46">
        <f>SUM(B43:B44)</f>
        <v>1232</v>
      </c>
      <c r="C45" s="46">
        <f>SUM(C43:C44)</f>
        <v>763</v>
      </c>
    </row>
    <row r="46" spans="1:3" s="44" customFormat="1" ht="7.5" customHeight="1">
      <c r="A46" s="49"/>
      <c r="B46" s="45"/>
      <c r="C46" s="45"/>
    </row>
    <row r="47" spans="1:3" s="44" customFormat="1" ht="12.75">
      <c r="A47" s="49" t="s">
        <v>71</v>
      </c>
      <c r="B47" s="45"/>
      <c r="C47" s="45"/>
    </row>
    <row r="48" spans="1:3" s="44" customFormat="1" ht="12.75">
      <c r="A48" s="44" t="s">
        <v>8</v>
      </c>
      <c r="B48" s="45">
        <v>13240</v>
      </c>
      <c r="C48" s="45">
        <v>5036</v>
      </c>
    </row>
    <row r="49" spans="1:3" s="44" customFormat="1" ht="12.75">
      <c r="A49" s="44" t="s">
        <v>9</v>
      </c>
      <c r="B49" s="45">
        <v>4531</v>
      </c>
      <c r="C49" s="45">
        <v>3893</v>
      </c>
    </row>
    <row r="50" spans="1:3" s="44" customFormat="1" ht="12.75">
      <c r="A50" s="44" t="s">
        <v>99</v>
      </c>
      <c r="B50" s="45">
        <v>83</v>
      </c>
      <c r="C50" s="45">
        <v>0</v>
      </c>
    </row>
    <row r="51" spans="1:3" ht="12.75">
      <c r="A51" s="2" t="s">
        <v>96</v>
      </c>
      <c r="B51" s="22">
        <v>959</v>
      </c>
      <c r="C51" s="22">
        <v>0</v>
      </c>
    </row>
    <row r="52" spans="2:3" ht="12.75">
      <c r="B52" s="21">
        <f>SUM(B48:B51)</f>
        <v>18813</v>
      </c>
      <c r="C52" s="21">
        <f>SUM(C48:C51)</f>
        <v>8929</v>
      </c>
    </row>
    <row r="53" spans="2:3" ht="12.75">
      <c r="B53" s="20"/>
      <c r="C53" s="20"/>
    </row>
    <row r="54" spans="1:3" ht="12.75">
      <c r="A54" s="33" t="s">
        <v>72</v>
      </c>
      <c r="B54" s="20">
        <f>+B52+B45</f>
        <v>20045</v>
      </c>
      <c r="C54" s="20">
        <f>+C52+C45</f>
        <v>9692</v>
      </c>
    </row>
    <row r="55" spans="1:3" ht="12.75">
      <c r="A55" s="6"/>
      <c r="B55" s="31"/>
      <c r="C55" s="31"/>
    </row>
    <row r="56" spans="1:3" ht="13.5" thickBot="1">
      <c r="A56" s="1" t="s">
        <v>73</v>
      </c>
      <c r="B56" s="32">
        <f>+B40+B54</f>
        <v>61282</v>
      </c>
      <c r="C56" s="32">
        <f>+C40+C54</f>
        <v>55380</v>
      </c>
    </row>
    <row r="57" spans="1:3" ht="4.5" customHeight="1">
      <c r="A57" s="33"/>
      <c r="B57" s="37"/>
      <c r="C57" s="37"/>
    </row>
    <row r="58" spans="1:3" ht="12.75">
      <c r="A58" s="6" t="s">
        <v>74</v>
      </c>
      <c r="B58" s="20"/>
      <c r="C58" s="20"/>
    </row>
    <row r="59" spans="1:3" ht="12.75">
      <c r="A59" s="36" t="s">
        <v>75</v>
      </c>
      <c r="B59" s="39">
        <f>+B38/B36</f>
        <v>0.9046053372367977</v>
      </c>
      <c r="C59" s="39">
        <f>+C38/C36</f>
        <v>1.0079045152572907</v>
      </c>
    </row>
    <row r="60" spans="1:3" ht="12.75">
      <c r="A60" s="6"/>
      <c r="B60" s="23">
        <f>+B32-B56</f>
        <v>0</v>
      </c>
      <c r="C60" s="23">
        <f>+C32-C56</f>
        <v>0</v>
      </c>
    </row>
    <row r="61" spans="1:3" ht="12.75">
      <c r="A61" s="6"/>
      <c r="B61" s="19"/>
      <c r="C61" s="19"/>
    </row>
    <row r="62" spans="1:3" ht="12.75">
      <c r="A62" s="108" t="s">
        <v>91</v>
      </c>
      <c r="B62" s="109"/>
      <c r="C62" s="109"/>
    </row>
    <row r="63" spans="1:3" ht="12.75">
      <c r="A63" s="109"/>
      <c r="B63" s="109"/>
      <c r="C63" s="109"/>
    </row>
    <row r="64" spans="1:3" ht="12.75">
      <c r="A64" s="6"/>
      <c r="B64" s="19"/>
      <c r="C64" s="19"/>
    </row>
    <row r="65" spans="1:3" ht="12.75">
      <c r="A65" s="6"/>
      <c r="B65" s="34"/>
      <c r="C65" s="34"/>
    </row>
    <row r="66" spans="1:3" ht="12.75">
      <c r="A66" s="6"/>
      <c r="B66" s="35"/>
      <c r="C66" s="35"/>
    </row>
    <row r="67" spans="2:3" ht="12.75">
      <c r="B67" s="5"/>
      <c r="C67" s="5"/>
    </row>
    <row r="68" spans="2:3" ht="12.75">
      <c r="B68" s="5"/>
      <c r="C68" s="5"/>
    </row>
    <row r="69" spans="2:3" ht="12.75">
      <c r="B69" s="5"/>
      <c r="C69" s="5"/>
    </row>
    <row r="70" spans="2:3" ht="12.75">
      <c r="B70" s="5"/>
      <c r="C70" s="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  <row r="76" spans="2:3" ht="12.75">
      <c r="B76" s="5"/>
      <c r="C76" s="5"/>
    </row>
    <row r="77" spans="2:3" ht="12.75">
      <c r="B77" s="5"/>
      <c r="C77" s="5"/>
    </row>
  </sheetData>
  <sheetProtection/>
  <mergeCells count="6">
    <mergeCell ref="A62:C63"/>
    <mergeCell ref="A1:C1"/>
    <mergeCell ref="A2:C2"/>
    <mergeCell ref="A4:C4"/>
    <mergeCell ref="A5:C5"/>
    <mergeCell ref="A3:C3"/>
  </mergeCells>
  <printOptions horizontalCentered="1"/>
  <pageMargins left="0.5" right="0.25" top="0.75" bottom="0.7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34.421875" style="0" customWidth="1"/>
    <col min="2" max="5" width="12.7109375" style="0" customWidth="1"/>
  </cols>
  <sheetData>
    <row r="1" spans="1:5" ht="12.75">
      <c r="A1" s="112" t="s">
        <v>13</v>
      </c>
      <c r="B1" s="112"/>
      <c r="C1" s="112"/>
      <c r="D1" s="112"/>
      <c r="E1" s="112"/>
    </row>
    <row r="2" spans="1:5" ht="12.75">
      <c r="A2" s="111" t="s">
        <v>14</v>
      </c>
      <c r="B2" s="111"/>
      <c r="C2" s="111"/>
      <c r="D2" s="111"/>
      <c r="E2" s="111"/>
    </row>
    <row r="4" spans="1:5" ht="12.75">
      <c r="A4" s="112" t="s">
        <v>115</v>
      </c>
      <c r="B4" s="112"/>
      <c r="C4" s="112"/>
      <c r="D4" s="112"/>
      <c r="E4" s="112"/>
    </row>
    <row r="5" spans="1:5" ht="12.75">
      <c r="A5" s="116" t="s">
        <v>15</v>
      </c>
      <c r="B5" s="116"/>
      <c r="C5" s="116"/>
      <c r="D5" s="116"/>
      <c r="E5" s="116"/>
    </row>
    <row r="8" spans="2:5" ht="12.75">
      <c r="B8" s="114" t="s">
        <v>34</v>
      </c>
      <c r="C8" s="115"/>
      <c r="D8" s="114" t="s">
        <v>35</v>
      </c>
      <c r="E8" s="115"/>
    </row>
    <row r="10" spans="2:5" ht="12.75">
      <c r="B10" s="114" t="s">
        <v>117</v>
      </c>
      <c r="C10" s="115"/>
      <c r="D10" s="114" t="s">
        <v>116</v>
      </c>
      <c r="E10" s="115"/>
    </row>
    <row r="11" spans="2:5" ht="12.75">
      <c r="B11" s="82" t="s">
        <v>118</v>
      </c>
      <c r="C11" s="83" t="s">
        <v>119</v>
      </c>
      <c r="D11" s="84" t="str">
        <f>+B11</f>
        <v>30-Apr-08</v>
      </c>
      <c r="E11" s="85" t="str">
        <f>+C11</f>
        <v>30-Apr-07</v>
      </c>
    </row>
    <row r="12" spans="2:5" ht="12.75">
      <c r="B12" s="86" t="s">
        <v>16</v>
      </c>
      <c r="C12" s="87" t="s">
        <v>16</v>
      </c>
      <c r="D12" s="86" t="s">
        <v>16</v>
      </c>
      <c r="E12" s="87" t="s">
        <v>16</v>
      </c>
    </row>
    <row r="13" spans="2:5" ht="12.75">
      <c r="B13" s="88"/>
      <c r="C13" s="89"/>
      <c r="D13" s="88"/>
      <c r="E13" s="89"/>
    </row>
    <row r="14" spans="1:5" ht="12.75">
      <c r="A14" t="s">
        <v>17</v>
      </c>
      <c r="B14" s="90">
        <v>19975</v>
      </c>
      <c r="C14" s="91">
        <v>10473</v>
      </c>
      <c r="D14" s="90">
        <v>50914</v>
      </c>
      <c r="E14" s="91">
        <v>28359</v>
      </c>
    </row>
    <row r="15" spans="1:5" ht="12.75">
      <c r="A15" t="s">
        <v>57</v>
      </c>
      <c r="B15" s="92">
        <v>-16544</v>
      </c>
      <c r="C15" s="93">
        <v>-8646</v>
      </c>
      <c r="D15" s="92">
        <v>-40613</v>
      </c>
      <c r="E15" s="93">
        <v>-24890</v>
      </c>
    </row>
    <row r="16" spans="1:5" ht="12.75">
      <c r="A16" t="s">
        <v>100</v>
      </c>
      <c r="B16" s="90">
        <f>+B14+B15</f>
        <v>3431</v>
      </c>
      <c r="C16" s="91">
        <f>+C14+C15</f>
        <v>1827</v>
      </c>
      <c r="D16" s="90">
        <f>+D14+D15</f>
        <v>10301</v>
      </c>
      <c r="E16" s="91">
        <f>+E14+E15</f>
        <v>3469</v>
      </c>
    </row>
    <row r="17" spans="1:5" ht="12.75">
      <c r="A17" t="s">
        <v>58</v>
      </c>
      <c r="B17" s="90">
        <v>-28</v>
      </c>
      <c r="C17" s="91">
        <v>111</v>
      </c>
      <c r="D17" s="90">
        <v>-23</v>
      </c>
      <c r="E17" s="91">
        <v>1132</v>
      </c>
    </row>
    <row r="18" spans="1:5" ht="12.75">
      <c r="A18" t="s">
        <v>101</v>
      </c>
      <c r="B18" s="90">
        <v>-2106</v>
      </c>
      <c r="C18" s="91">
        <v>-1663</v>
      </c>
      <c r="D18" s="90">
        <v>-13353</v>
      </c>
      <c r="E18" s="91">
        <v>-4673</v>
      </c>
    </row>
    <row r="19" spans="1:5" ht="12.75">
      <c r="A19" t="s">
        <v>59</v>
      </c>
      <c r="B19" s="92">
        <v>6</v>
      </c>
      <c r="C19" s="93">
        <v>27</v>
      </c>
      <c r="D19" s="92">
        <v>103</v>
      </c>
      <c r="E19" s="93">
        <v>53</v>
      </c>
    </row>
    <row r="20" spans="1:5" ht="12.75">
      <c r="A20" t="s">
        <v>129</v>
      </c>
      <c r="B20" s="90">
        <f>SUM(B16:B19)</f>
        <v>1303</v>
      </c>
      <c r="C20" s="91">
        <f>SUM(C16:C19)</f>
        <v>302</v>
      </c>
      <c r="D20" s="90">
        <f>SUM(D16:D19)</f>
        <v>-2972</v>
      </c>
      <c r="E20" s="91">
        <f>SUM(E16:E19)</f>
        <v>-19</v>
      </c>
    </row>
    <row r="21" spans="1:5" ht="12.75">
      <c r="A21" t="s">
        <v>10</v>
      </c>
      <c r="B21" s="90">
        <v>-655</v>
      </c>
      <c r="C21" s="91">
        <v>-139</v>
      </c>
      <c r="D21" s="90">
        <v>-1479</v>
      </c>
      <c r="E21" s="91">
        <v>-449</v>
      </c>
    </row>
    <row r="22" spans="1:5" ht="13.5" thickBot="1">
      <c r="A22" t="s">
        <v>130</v>
      </c>
      <c r="B22" s="94">
        <f>+B20+B21</f>
        <v>648</v>
      </c>
      <c r="C22" s="95">
        <f>+C20+C21</f>
        <v>163</v>
      </c>
      <c r="D22" s="94">
        <f>+D20+D21</f>
        <v>-4451</v>
      </c>
      <c r="E22" s="95">
        <f>+E20+E21</f>
        <v>-468</v>
      </c>
    </row>
    <row r="23" spans="2:5" ht="12.75">
      <c r="B23" s="90"/>
      <c r="C23" s="91"/>
      <c r="D23" s="90"/>
      <c r="E23" s="91"/>
    </row>
    <row r="24" spans="1:5" ht="12.75">
      <c r="A24" t="s">
        <v>60</v>
      </c>
      <c r="B24" s="90"/>
      <c r="C24" s="91"/>
      <c r="D24" s="90"/>
      <c r="E24" s="91"/>
    </row>
    <row r="25" spans="1:5" ht="12.75">
      <c r="A25" t="s">
        <v>61</v>
      </c>
      <c r="B25" s="90">
        <v>545</v>
      </c>
      <c r="C25" s="91">
        <v>114</v>
      </c>
      <c r="D25" s="90">
        <v>-4587</v>
      </c>
      <c r="E25" s="91">
        <v>-484</v>
      </c>
    </row>
    <row r="26" spans="1:5" ht="12.75">
      <c r="A26" t="s">
        <v>18</v>
      </c>
      <c r="B26" s="90">
        <v>103</v>
      </c>
      <c r="C26" s="91">
        <v>49</v>
      </c>
      <c r="D26" s="90">
        <v>136</v>
      </c>
      <c r="E26" s="91">
        <v>16</v>
      </c>
    </row>
    <row r="27" spans="2:5" ht="13.5" thickBot="1">
      <c r="B27" s="94">
        <f>+B25+B26</f>
        <v>648</v>
      </c>
      <c r="C27" s="95">
        <f>+C25+C26</f>
        <v>163</v>
      </c>
      <c r="D27" s="94">
        <f>+D25+D26</f>
        <v>-4451</v>
      </c>
      <c r="E27" s="95">
        <f>+E25+E26</f>
        <v>-468</v>
      </c>
    </row>
    <row r="28" spans="2:5" ht="12.75">
      <c r="B28" s="96"/>
      <c r="C28" s="97"/>
      <c r="D28" s="96"/>
      <c r="E28" s="97"/>
    </row>
    <row r="29" spans="1:5" ht="12.75">
      <c r="A29" t="s">
        <v>131</v>
      </c>
      <c r="B29" s="96"/>
      <c r="C29" s="97"/>
      <c r="D29" s="96"/>
      <c r="E29" s="97"/>
    </row>
    <row r="30" spans="1:5" ht="12.75">
      <c r="A30" t="s">
        <v>84</v>
      </c>
      <c r="B30" s="96"/>
      <c r="C30" s="97"/>
      <c r="D30" s="96"/>
      <c r="E30" s="97"/>
    </row>
    <row r="31" spans="1:5" ht="12.75">
      <c r="A31" t="s">
        <v>132</v>
      </c>
      <c r="B31" s="98">
        <f>(+B25/44405)*100</f>
        <v>1.2273392635964417</v>
      </c>
      <c r="C31" s="99">
        <f>(+C25/44405)*100</f>
        <v>0.2567278459632924</v>
      </c>
      <c r="D31" s="100">
        <f>(+D25/44405)*100</f>
        <v>-10.329917802049318</v>
      </c>
      <c r="E31" s="99">
        <f>(+E25/44405)*100</f>
        <v>-1.0899673460195924</v>
      </c>
    </row>
    <row r="32" spans="2:5" ht="12.75">
      <c r="B32" s="104"/>
      <c r="C32" s="105"/>
      <c r="D32" s="104"/>
      <c r="E32" s="105"/>
    </row>
    <row r="36" spans="1:5" ht="12.75">
      <c r="A36" s="109" t="s">
        <v>92</v>
      </c>
      <c r="B36" s="109"/>
      <c r="C36" s="109"/>
      <c r="D36" s="109"/>
      <c r="E36" s="109"/>
    </row>
    <row r="37" spans="1:5" ht="12.75">
      <c r="A37" s="109"/>
      <c r="B37" s="109"/>
      <c r="C37" s="109"/>
      <c r="D37" s="109"/>
      <c r="E37" s="109"/>
    </row>
  </sheetData>
  <sheetProtection/>
  <mergeCells count="9">
    <mergeCell ref="B10:C10"/>
    <mergeCell ref="D10:E10"/>
    <mergeCell ref="A36:E37"/>
    <mergeCell ref="A1:E1"/>
    <mergeCell ref="A2:E2"/>
    <mergeCell ref="A4:E4"/>
    <mergeCell ref="A5:E5"/>
    <mergeCell ref="B8:C8"/>
    <mergeCell ref="D8:E8"/>
  </mergeCells>
  <printOptions horizontalCentered="1"/>
  <pageMargins left="0.7" right="0.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SheetLayoutView="100" zoomScalePageLayoutView="0" workbookViewId="0" topLeftCell="A1">
      <pane ySplit="13" topLeftCell="A32" activePane="bottomLeft" state="frozen"/>
      <selection pane="topLeft" activeCell="E53" sqref="E53"/>
      <selection pane="bottomLeft" activeCell="K40" sqref="K40"/>
    </sheetView>
  </sheetViews>
  <sheetFormatPr defaultColWidth="9.140625" defaultRowHeight="12.75"/>
  <cols>
    <col min="1" max="1" width="29.8515625" style="2" customWidth="1"/>
    <col min="2" max="2" width="4.8515625" style="2" hidden="1" customWidth="1"/>
    <col min="3" max="3" width="1.7109375" style="2" customWidth="1"/>
    <col min="4" max="11" width="10.421875" style="2" customWidth="1"/>
    <col min="12" max="16384" width="9.140625" style="2" customWidth="1"/>
  </cols>
  <sheetData>
    <row r="1" spans="1:11" ht="15.75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2.75">
      <c r="A2" s="111" t="s">
        <v>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2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2.75">
      <c r="A4" s="117" t="s">
        <v>32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2.75">
      <c r="A5" s="112" t="s">
        <v>120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1" ht="12.75">
      <c r="A6" s="113" t="s">
        <v>33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4:11" ht="12.75">
      <c r="D8" s="113" t="s">
        <v>77</v>
      </c>
      <c r="E8" s="113"/>
      <c r="F8" s="113"/>
      <c r="G8" s="113"/>
      <c r="H8" s="113"/>
      <c r="I8" s="113"/>
      <c r="J8" s="4" t="s">
        <v>78</v>
      </c>
      <c r="K8" s="4" t="s">
        <v>79</v>
      </c>
    </row>
    <row r="9" spans="4:11" ht="12.75">
      <c r="D9" s="28"/>
      <c r="E9" s="113" t="s">
        <v>43</v>
      </c>
      <c r="F9" s="113"/>
      <c r="G9" s="113"/>
      <c r="H9" s="2" t="s">
        <v>28</v>
      </c>
      <c r="J9" s="4" t="s">
        <v>112</v>
      </c>
      <c r="K9" s="4" t="s">
        <v>80</v>
      </c>
    </row>
    <row r="10" ht="12.75">
      <c r="G10" s="4" t="s">
        <v>19</v>
      </c>
    </row>
    <row r="11" spans="4:9" ht="12.75">
      <c r="D11" s="4" t="s">
        <v>19</v>
      </c>
      <c r="E11" s="4" t="s">
        <v>19</v>
      </c>
      <c r="F11" s="4" t="s">
        <v>20</v>
      </c>
      <c r="G11" s="4" t="s">
        <v>21</v>
      </c>
      <c r="H11" s="4" t="s">
        <v>25</v>
      </c>
      <c r="I11" s="4"/>
    </row>
    <row r="12" spans="4:9" ht="12.75">
      <c r="D12" s="7" t="s">
        <v>24</v>
      </c>
      <c r="E12" s="7" t="s">
        <v>23</v>
      </c>
      <c r="F12" s="7" t="s">
        <v>22</v>
      </c>
      <c r="G12" s="7" t="s">
        <v>22</v>
      </c>
      <c r="H12" s="7" t="s">
        <v>26</v>
      </c>
      <c r="I12" s="7" t="s">
        <v>27</v>
      </c>
    </row>
    <row r="13" spans="2:11" ht="12.75">
      <c r="B13" s="24"/>
      <c r="C13" s="24"/>
      <c r="D13" s="8" t="s">
        <v>16</v>
      </c>
      <c r="E13" s="8" t="s">
        <v>16</v>
      </c>
      <c r="F13" s="8" t="s">
        <v>16</v>
      </c>
      <c r="G13" s="25" t="s">
        <v>16</v>
      </c>
      <c r="H13" s="8" t="s">
        <v>16</v>
      </c>
      <c r="I13" s="8" t="s">
        <v>16</v>
      </c>
      <c r="J13" s="8" t="s">
        <v>16</v>
      </c>
      <c r="K13" s="8" t="s">
        <v>16</v>
      </c>
    </row>
    <row r="14" spans="4:11" ht="12.75">
      <c r="D14" s="16"/>
      <c r="E14" s="16"/>
      <c r="F14" s="16"/>
      <c r="G14" s="16"/>
      <c r="H14" s="16"/>
      <c r="I14" s="16"/>
      <c r="J14" s="16"/>
      <c r="K14" s="16"/>
    </row>
    <row r="15" spans="1:10" ht="12.75">
      <c r="A15" s="1" t="s">
        <v>76</v>
      </c>
      <c r="D15" s="17"/>
      <c r="E15" s="17"/>
      <c r="F15" s="17"/>
      <c r="G15" s="17"/>
      <c r="H15" s="17"/>
      <c r="I15" s="17"/>
      <c r="J15" s="5"/>
    </row>
    <row r="16" spans="1:11" ht="12.75">
      <c r="A16" s="2" t="s">
        <v>82</v>
      </c>
      <c r="D16" s="17">
        <v>44405</v>
      </c>
      <c r="E16" s="17">
        <v>654</v>
      </c>
      <c r="F16" s="17">
        <v>898</v>
      </c>
      <c r="G16" s="17">
        <v>352</v>
      </c>
      <c r="H16" s="17">
        <v>35244</v>
      </c>
      <c r="I16" s="17">
        <f>SUM(D16:H16)</f>
        <v>81553</v>
      </c>
      <c r="J16" s="17">
        <v>1655</v>
      </c>
      <c r="K16" s="14">
        <f>+J16+I16</f>
        <v>83208</v>
      </c>
    </row>
    <row r="17" spans="4:11" ht="12.75">
      <c r="D17" s="17"/>
      <c r="E17" s="17"/>
      <c r="F17" s="17"/>
      <c r="G17" s="17"/>
      <c r="H17" s="17"/>
      <c r="I17" s="17"/>
      <c r="J17" s="17"/>
      <c r="K17" s="14"/>
    </row>
    <row r="18" spans="1:11" ht="12.75">
      <c r="A18" s="2" t="s">
        <v>88</v>
      </c>
      <c r="D18" s="17">
        <v>0</v>
      </c>
      <c r="E18" s="17">
        <v>0</v>
      </c>
      <c r="F18" s="17">
        <v>69</v>
      </c>
      <c r="G18" s="17">
        <v>0</v>
      </c>
      <c r="H18" s="17">
        <v>-341</v>
      </c>
      <c r="I18" s="17">
        <f>SUM(D18:H18)</f>
        <v>-272</v>
      </c>
      <c r="J18" s="17">
        <v>0</v>
      </c>
      <c r="K18" s="14">
        <f>+J18+I18</f>
        <v>-272</v>
      </c>
    </row>
    <row r="19" spans="1:11" ht="12.75">
      <c r="A19" s="38"/>
      <c r="D19" s="17"/>
      <c r="E19" s="17"/>
      <c r="F19" s="17"/>
      <c r="G19" s="17"/>
      <c r="H19" s="17"/>
      <c r="I19" s="17"/>
      <c r="J19" s="17"/>
      <c r="K19" s="14"/>
    </row>
    <row r="20" spans="1:11" ht="12.75">
      <c r="A20" s="1" t="s">
        <v>83</v>
      </c>
      <c r="B20" s="1"/>
      <c r="C20" s="1"/>
      <c r="D20" s="120">
        <f aca="true" t="shared" si="0" ref="D20:K20">SUM(D16:D18)</f>
        <v>44405</v>
      </c>
      <c r="E20" s="120">
        <f t="shared" si="0"/>
        <v>654</v>
      </c>
      <c r="F20" s="120">
        <f t="shared" si="0"/>
        <v>967</v>
      </c>
      <c r="G20" s="120">
        <f t="shared" si="0"/>
        <v>352</v>
      </c>
      <c r="H20" s="120">
        <f t="shared" si="0"/>
        <v>34903</v>
      </c>
      <c r="I20" s="120">
        <f t="shared" si="0"/>
        <v>81281</v>
      </c>
      <c r="J20" s="120">
        <f t="shared" si="0"/>
        <v>1655</v>
      </c>
      <c r="K20" s="120">
        <f t="shared" si="0"/>
        <v>82936</v>
      </c>
    </row>
    <row r="21" spans="1:11" ht="12.75">
      <c r="A21" s="1"/>
      <c r="B21" s="1"/>
      <c r="C21" s="1"/>
      <c r="D21" s="101"/>
      <c r="E21" s="101"/>
      <c r="F21" s="101"/>
      <c r="G21" s="101"/>
      <c r="H21" s="101"/>
      <c r="I21" s="101"/>
      <c r="J21" s="101"/>
      <c r="K21" s="101"/>
    </row>
    <row r="22" spans="1:11" s="69" customFormat="1" ht="25.5">
      <c r="A22" s="73" t="s">
        <v>121</v>
      </c>
      <c r="D22" s="75">
        <v>0</v>
      </c>
      <c r="E22" s="76">
        <v>0</v>
      </c>
      <c r="F22" s="77">
        <v>0</v>
      </c>
      <c r="G22" s="78">
        <v>0</v>
      </c>
      <c r="H22" s="78">
        <v>-484</v>
      </c>
      <c r="I22" s="70">
        <f>SUM(D22:H22)</f>
        <v>-484</v>
      </c>
      <c r="J22" s="78">
        <v>16</v>
      </c>
      <c r="K22" s="71">
        <f>+J22+I22</f>
        <v>-468</v>
      </c>
    </row>
    <row r="23" spans="4:11" s="44" customFormat="1" ht="12.75">
      <c r="D23" s="26"/>
      <c r="E23" s="54"/>
      <c r="F23" s="55"/>
      <c r="G23" s="56"/>
      <c r="H23" s="56"/>
      <c r="I23" s="51"/>
      <c r="J23" s="53"/>
      <c r="K23" s="52"/>
    </row>
    <row r="24" spans="1:11" s="44" customFormat="1" ht="12" customHeight="1">
      <c r="A24" s="44" t="s">
        <v>86</v>
      </c>
      <c r="D24" s="26">
        <v>0</v>
      </c>
      <c r="E24" s="54">
        <v>0</v>
      </c>
      <c r="F24" s="55">
        <v>0</v>
      </c>
      <c r="G24" s="56">
        <v>0</v>
      </c>
      <c r="H24" s="56">
        <v>-3108</v>
      </c>
      <c r="I24" s="51">
        <f>SUM(D24:H24)</f>
        <v>-3108</v>
      </c>
      <c r="J24" s="56">
        <v>0</v>
      </c>
      <c r="K24" s="52">
        <f>+J24+I24</f>
        <v>-3108</v>
      </c>
    </row>
    <row r="25" spans="4:9" s="44" customFormat="1" ht="12.75">
      <c r="D25" s="56"/>
      <c r="E25" s="56"/>
      <c r="F25" s="56"/>
      <c r="G25" s="56"/>
      <c r="H25" s="56"/>
      <c r="I25" s="51"/>
    </row>
    <row r="26" spans="1:11" s="44" customFormat="1" ht="13.5" thickBot="1">
      <c r="A26" s="49" t="s">
        <v>123</v>
      </c>
      <c r="B26" s="49"/>
      <c r="C26" s="49"/>
      <c r="D26" s="74">
        <f aca="true" t="shared" si="1" ref="D26:K26">+D20+D22+D24</f>
        <v>44405</v>
      </c>
      <c r="E26" s="74">
        <f t="shared" si="1"/>
        <v>654</v>
      </c>
      <c r="F26" s="74">
        <f t="shared" si="1"/>
        <v>967</v>
      </c>
      <c r="G26" s="74">
        <f t="shared" si="1"/>
        <v>352</v>
      </c>
      <c r="H26" s="74">
        <f t="shared" si="1"/>
        <v>31311</v>
      </c>
      <c r="I26" s="74">
        <f t="shared" si="1"/>
        <v>77689</v>
      </c>
      <c r="J26" s="74">
        <f t="shared" si="1"/>
        <v>1671</v>
      </c>
      <c r="K26" s="74">
        <f t="shared" si="1"/>
        <v>79360</v>
      </c>
    </row>
    <row r="27" spans="4:9" s="44" customFormat="1" ht="13.5" thickTop="1">
      <c r="D27" s="57"/>
      <c r="E27" s="57"/>
      <c r="F27" s="58"/>
      <c r="G27" s="57"/>
      <c r="H27" s="57"/>
      <c r="I27" s="59"/>
    </row>
    <row r="28" spans="4:9" s="44" customFormat="1" ht="12.75">
      <c r="D28" s="57"/>
      <c r="E28" s="57"/>
      <c r="F28" s="58"/>
      <c r="G28" s="57"/>
      <c r="H28" s="57"/>
      <c r="I28" s="59"/>
    </row>
    <row r="29" spans="1:9" s="44" customFormat="1" ht="12.75">
      <c r="A29" s="1"/>
      <c r="D29" s="57"/>
      <c r="E29" s="57"/>
      <c r="F29" s="58"/>
      <c r="G29" s="57"/>
      <c r="H29" s="57"/>
      <c r="I29" s="59"/>
    </row>
    <row r="30" s="44" customFormat="1" ht="12.75">
      <c r="A30" s="1" t="s">
        <v>89</v>
      </c>
    </row>
    <row r="31" spans="1:11" s="44" customFormat="1" ht="12.75">
      <c r="A31" s="2" t="s">
        <v>82</v>
      </c>
      <c r="D31" s="26">
        <v>44405</v>
      </c>
      <c r="E31" s="54">
        <v>654</v>
      </c>
      <c r="F31" s="55">
        <v>1528</v>
      </c>
      <c r="G31" s="56">
        <v>352</v>
      </c>
      <c r="H31" s="56">
        <v>32706</v>
      </c>
      <c r="I31" s="51">
        <f>SUM(D31:H31)</f>
        <v>79645</v>
      </c>
      <c r="J31" s="56">
        <v>1737</v>
      </c>
      <c r="K31" s="52">
        <f>+J31+I31</f>
        <v>81382</v>
      </c>
    </row>
    <row r="32" spans="1:11" s="44" customFormat="1" ht="12.75">
      <c r="A32" s="2"/>
      <c r="D32" s="26"/>
      <c r="E32" s="54"/>
      <c r="F32" s="55"/>
      <c r="G32" s="56"/>
      <c r="H32" s="56"/>
      <c r="I32" s="51"/>
      <c r="J32" s="56"/>
      <c r="K32" s="52"/>
    </row>
    <row r="33" spans="1:11" s="44" customFormat="1" ht="12.75">
      <c r="A33" s="2" t="s">
        <v>103</v>
      </c>
      <c r="D33" s="26">
        <v>0</v>
      </c>
      <c r="E33" s="54">
        <v>0</v>
      </c>
      <c r="F33" s="55">
        <v>0</v>
      </c>
      <c r="G33" s="56">
        <v>0</v>
      </c>
      <c r="H33" s="56">
        <f>-35694+805</f>
        <v>-34889</v>
      </c>
      <c r="I33" s="51">
        <f>SUM(D33:H33)</f>
        <v>-34889</v>
      </c>
      <c r="J33" s="56">
        <v>-805</v>
      </c>
      <c r="K33" s="52">
        <f>+J33+I33</f>
        <v>-35694</v>
      </c>
    </row>
    <row r="34" spans="1:11" s="44" customFormat="1" ht="12.75">
      <c r="A34" s="2"/>
      <c r="D34" s="26"/>
      <c r="E34" s="54"/>
      <c r="F34" s="55"/>
      <c r="G34" s="56"/>
      <c r="H34" s="56"/>
      <c r="I34" s="51"/>
      <c r="J34" s="56"/>
      <c r="K34" s="52"/>
    </row>
    <row r="35" spans="1:11" s="44" customFormat="1" ht="12.75">
      <c r="A35" s="1" t="s">
        <v>98</v>
      </c>
      <c r="D35" s="102">
        <f>+D31+D33</f>
        <v>44405</v>
      </c>
      <c r="E35" s="102">
        <f aca="true" t="shared" si="2" ref="E35:K35">+E31+E33</f>
        <v>654</v>
      </c>
      <c r="F35" s="102">
        <f t="shared" si="2"/>
        <v>1528</v>
      </c>
      <c r="G35" s="102">
        <f t="shared" si="2"/>
        <v>352</v>
      </c>
      <c r="H35" s="102">
        <f t="shared" si="2"/>
        <v>-2183</v>
      </c>
      <c r="I35" s="102">
        <f t="shared" si="2"/>
        <v>44756</v>
      </c>
      <c r="J35" s="102">
        <f t="shared" si="2"/>
        <v>932</v>
      </c>
      <c r="K35" s="102">
        <f t="shared" si="2"/>
        <v>45688</v>
      </c>
    </row>
    <row r="36" spans="4:9" s="44" customFormat="1" ht="12.75">
      <c r="D36" s="57"/>
      <c r="E36" s="57"/>
      <c r="F36" s="58"/>
      <c r="G36" s="57"/>
      <c r="H36" s="57"/>
      <c r="I36" s="59"/>
    </row>
    <row r="37" spans="1:11" s="44" customFormat="1" ht="26.25" customHeight="1">
      <c r="A37" s="81" t="s">
        <v>121</v>
      </c>
      <c r="D37" s="70">
        <v>0</v>
      </c>
      <c r="E37" s="70">
        <v>0</v>
      </c>
      <c r="F37" s="70">
        <v>0</v>
      </c>
      <c r="G37" s="70">
        <v>0</v>
      </c>
      <c r="H37" s="70">
        <v>-4587</v>
      </c>
      <c r="I37" s="72">
        <f>+H37+G37+F37+E37+D37</f>
        <v>-4587</v>
      </c>
      <c r="J37" s="72">
        <v>136</v>
      </c>
      <c r="K37" s="71">
        <f>+J37+I37</f>
        <v>-4451</v>
      </c>
    </row>
    <row r="38" spans="4:11" s="44" customFormat="1" ht="12.75">
      <c r="D38" s="51"/>
      <c r="E38" s="51"/>
      <c r="F38" s="51"/>
      <c r="G38" s="51"/>
      <c r="H38" s="51"/>
      <c r="I38" s="72"/>
      <c r="J38" s="72"/>
      <c r="K38" s="71"/>
    </row>
    <row r="39" spans="1:11" s="69" customFormat="1" ht="13.5" thickBot="1">
      <c r="A39" s="49" t="s">
        <v>122</v>
      </c>
      <c r="D39" s="80">
        <f>+D35+D37</f>
        <v>44405</v>
      </c>
      <c r="E39" s="80">
        <f aca="true" t="shared" si="3" ref="E39:K39">+E35+E37</f>
        <v>654</v>
      </c>
      <c r="F39" s="80">
        <f t="shared" si="3"/>
        <v>1528</v>
      </c>
      <c r="G39" s="80">
        <f t="shared" si="3"/>
        <v>352</v>
      </c>
      <c r="H39" s="80">
        <f t="shared" si="3"/>
        <v>-6770</v>
      </c>
      <c r="I39" s="80">
        <f t="shared" si="3"/>
        <v>40169</v>
      </c>
      <c r="J39" s="80">
        <f t="shared" si="3"/>
        <v>1068</v>
      </c>
      <c r="K39" s="80">
        <f t="shared" si="3"/>
        <v>41237</v>
      </c>
    </row>
    <row r="40" spans="4:9" s="44" customFormat="1" ht="13.5" thickTop="1">
      <c r="D40" s="57"/>
      <c r="E40" s="57"/>
      <c r="F40" s="58"/>
      <c r="G40" s="57"/>
      <c r="H40" s="57"/>
      <c r="I40" s="59"/>
    </row>
    <row r="41" spans="4:9" s="44" customFormat="1" ht="12.75">
      <c r="D41" s="57"/>
      <c r="E41" s="57"/>
      <c r="F41" s="58"/>
      <c r="G41" s="57"/>
      <c r="H41" s="57"/>
      <c r="I41" s="59"/>
    </row>
    <row r="42" spans="4:9" s="44" customFormat="1" ht="12.75">
      <c r="D42" s="57"/>
      <c r="E42" s="57"/>
      <c r="F42" s="58"/>
      <c r="G42" s="57"/>
      <c r="H42" s="57"/>
      <c r="I42" s="59"/>
    </row>
    <row r="43" spans="4:9" s="44" customFormat="1" ht="12.75">
      <c r="D43" s="57"/>
      <c r="E43" s="57"/>
      <c r="F43" s="58"/>
      <c r="G43" s="57"/>
      <c r="H43" s="57"/>
      <c r="I43" s="59"/>
    </row>
    <row r="44" spans="4:9" s="44" customFormat="1" ht="12.75">
      <c r="D44" s="57"/>
      <c r="E44" s="57"/>
      <c r="F44" s="58"/>
      <c r="G44" s="57"/>
      <c r="H44" s="57"/>
      <c r="I44" s="59"/>
    </row>
    <row r="45" spans="4:9" s="44" customFormat="1" ht="12.75">
      <c r="D45" s="57"/>
      <c r="E45" s="57"/>
      <c r="F45" s="58"/>
      <c r="G45" s="57"/>
      <c r="H45" s="57"/>
      <c r="I45" s="59"/>
    </row>
    <row r="46" spans="4:9" s="44" customFormat="1" ht="12.75">
      <c r="D46" s="57"/>
      <c r="E46" s="57"/>
      <c r="F46" s="58"/>
      <c r="G46" s="57"/>
      <c r="H46" s="57"/>
      <c r="I46" s="59"/>
    </row>
    <row r="47" spans="1:9" ht="12.75">
      <c r="A47" s="6"/>
      <c r="B47" s="6"/>
      <c r="C47" s="6"/>
      <c r="D47" s="27"/>
      <c r="E47" s="27"/>
      <c r="F47" s="27"/>
      <c r="G47" s="27"/>
      <c r="H47" s="12"/>
      <c r="I47" s="12"/>
    </row>
    <row r="48" spans="1:11" ht="12.75">
      <c r="A48" s="108" t="s">
        <v>90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  <row r="49" spans="1:11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</row>
    <row r="50" spans="4:9" ht="12.75">
      <c r="D50" s="9"/>
      <c r="E50" s="9"/>
      <c r="F50" s="9"/>
      <c r="G50" s="9"/>
      <c r="H50" s="9"/>
      <c r="I50" s="9"/>
    </row>
    <row r="51" spans="4:9" ht="12.75">
      <c r="D51" s="9"/>
      <c r="E51" s="9"/>
      <c r="F51" s="9"/>
      <c r="G51" s="9"/>
      <c r="H51" s="9"/>
      <c r="I51" s="9"/>
    </row>
  </sheetData>
  <sheetProtection/>
  <mergeCells count="9">
    <mergeCell ref="D8:I8"/>
    <mergeCell ref="E9:G9"/>
    <mergeCell ref="A48:K49"/>
    <mergeCell ref="A1:K1"/>
    <mergeCell ref="A2:K2"/>
    <mergeCell ref="A3:K3"/>
    <mergeCell ref="A4:K4"/>
    <mergeCell ref="A5:K5"/>
    <mergeCell ref="A6:K6"/>
  </mergeCells>
  <printOptions horizontalCentered="1"/>
  <pageMargins left="0.7" right="0.5" top="0.9" bottom="0.65" header="0.5" footer="0.5"/>
  <pageSetup fitToHeight="1" fitToWidth="1"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view="pageBreakPreview" zoomScaleSheetLayoutView="100" zoomScalePageLayoutView="0" workbookViewId="0" topLeftCell="A19">
      <selection activeCell="I51" sqref="I51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44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110" t="s">
        <v>13</v>
      </c>
      <c r="B1" s="110"/>
      <c r="C1" s="110"/>
      <c r="D1" s="110"/>
      <c r="E1" s="110"/>
      <c r="F1" s="110"/>
      <c r="G1" s="110"/>
      <c r="H1" s="110"/>
      <c r="I1" s="110"/>
    </row>
    <row r="2" spans="1:9" ht="12.75">
      <c r="A2" s="111" t="s">
        <v>14</v>
      </c>
      <c r="B2" s="111"/>
      <c r="C2" s="111"/>
      <c r="D2" s="111"/>
      <c r="E2" s="111"/>
      <c r="F2" s="111"/>
      <c r="G2" s="111"/>
      <c r="H2" s="111"/>
      <c r="I2" s="111"/>
    </row>
    <row r="3" spans="1:9" ht="12.75">
      <c r="A3" s="112"/>
      <c r="B3" s="112"/>
      <c r="C3" s="112"/>
      <c r="D3" s="112"/>
      <c r="E3" s="112"/>
      <c r="F3" s="112"/>
      <c r="G3" s="112"/>
      <c r="H3" s="112"/>
      <c r="I3" s="112"/>
    </row>
    <row r="4" spans="1:9" ht="12.75">
      <c r="A4" s="112" t="s">
        <v>29</v>
      </c>
      <c r="B4" s="112"/>
      <c r="C4" s="112"/>
      <c r="D4" s="112"/>
      <c r="E4" s="112"/>
      <c r="F4" s="112"/>
      <c r="G4" s="112"/>
      <c r="H4" s="112"/>
      <c r="I4" s="112"/>
    </row>
    <row r="5" spans="1:9" ht="12.75">
      <c r="A5" s="112" t="s">
        <v>124</v>
      </c>
      <c r="B5" s="112"/>
      <c r="C5" s="112"/>
      <c r="D5" s="112"/>
      <c r="E5" s="112"/>
      <c r="F5" s="112"/>
      <c r="G5" s="112"/>
      <c r="H5" s="112"/>
      <c r="I5" s="112"/>
    </row>
    <row r="6" spans="1:9" ht="12.75">
      <c r="A6" s="113" t="s">
        <v>33</v>
      </c>
      <c r="B6" s="113"/>
      <c r="C6" s="113"/>
      <c r="D6" s="113"/>
      <c r="E6" s="113"/>
      <c r="F6" s="113"/>
      <c r="G6" s="113"/>
      <c r="H6" s="113"/>
      <c r="I6" s="113"/>
    </row>
    <row r="8" spans="7:9" ht="12.75">
      <c r="G8" s="60" t="s">
        <v>125</v>
      </c>
      <c r="I8" s="60" t="str">
        <f>+G8</f>
        <v>9 months ended</v>
      </c>
    </row>
    <row r="9" spans="7:9" ht="12.75">
      <c r="G9" s="61" t="s">
        <v>126</v>
      </c>
      <c r="I9" s="61" t="s">
        <v>127</v>
      </c>
    </row>
    <row r="10" spans="7:9" ht="12.75">
      <c r="G10" s="60" t="s">
        <v>16</v>
      </c>
      <c r="H10" s="11"/>
      <c r="I10" s="60" t="s">
        <v>16</v>
      </c>
    </row>
    <row r="11" spans="1:9" ht="12.75">
      <c r="A11" s="1" t="s">
        <v>36</v>
      </c>
      <c r="G11" s="62"/>
      <c r="H11" s="13"/>
      <c r="I11" s="62"/>
    </row>
    <row r="12" spans="1:9" ht="12.75">
      <c r="A12" s="2" t="s">
        <v>102</v>
      </c>
      <c r="G12" s="63">
        <v>-2972</v>
      </c>
      <c r="H12" s="13"/>
      <c r="I12" s="63">
        <v>-19</v>
      </c>
    </row>
    <row r="13" spans="7:9" ht="12.75">
      <c r="G13" s="63"/>
      <c r="H13" s="14"/>
      <c r="I13" s="63"/>
    </row>
    <row r="14" spans="1:9" ht="12.75">
      <c r="A14" s="2" t="s">
        <v>52</v>
      </c>
      <c r="G14" s="63"/>
      <c r="H14" s="14"/>
      <c r="I14" s="63"/>
    </row>
    <row r="15" spans="1:9" ht="12.75">
      <c r="A15" s="2" t="s">
        <v>44</v>
      </c>
      <c r="B15" s="3"/>
      <c r="G15" s="63">
        <v>1199</v>
      </c>
      <c r="H15" s="14"/>
      <c r="I15" s="63">
        <v>1051</v>
      </c>
    </row>
    <row r="16" spans="1:9" ht="12.75">
      <c r="A16" s="2" t="s">
        <v>45</v>
      </c>
      <c r="B16" s="3"/>
      <c r="G16" s="64">
        <v>-103</v>
      </c>
      <c r="H16" s="10"/>
      <c r="I16" s="64">
        <v>-53</v>
      </c>
    </row>
    <row r="17" spans="1:9" ht="12.75">
      <c r="A17" s="2" t="s">
        <v>46</v>
      </c>
      <c r="G17" s="64">
        <v>-20</v>
      </c>
      <c r="H17" s="10"/>
      <c r="I17" s="64">
        <v>-554</v>
      </c>
    </row>
    <row r="18" spans="1:9" ht="12.75">
      <c r="A18" s="2" t="s">
        <v>56</v>
      </c>
      <c r="B18" s="3"/>
      <c r="G18" s="64">
        <v>-3</v>
      </c>
      <c r="H18" s="10"/>
      <c r="I18" s="64">
        <v>-19</v>
      </c>
    </row>
    <row r="19" spans="1:9" ht="12.75">
      <c r="A19" s="2" t="s">
        <v>128</v>
      </c>
      <c r="B19" s="3"/>
      <c r="G19" s="64">
        <v>-39</v>
      </c>
      <c r="H19" s="10"/>
      <c r="I19" s="64">
        <v>0</v>
      </c>
    </row>
    <row r="20" spans="1:9" ht="12.75">
      <c r="A20" s="2" t="s">
        <v>113</v>
      </c>
      <c r="B20" s="3"/>
      <c r="G20" s="64">
        <v>714</v>
      </c>
      <c r="H20" s="10"/>
      <c r="I20" s="64">
        <v>0</v>
      </c>
    </row>
    <row r="21" spans="1:9" ht="12.75">
      <c r="A21" s="2" t="s">
        <v>133</v>
      </c>
      <c r="G21" s="64">
        <v>111</v>
      </c>
      <c r="H21" s="10"/>
      <c r="I21" s="64">
        <v>-22</v>
      </c>
    </row>
    <row r="22" spans="1:9" ht="12.75">
      <c r="A22" s="2" t="s">
        <v>104</v>
      </c>
      <c r="G22" s="64">
        <v>5</v>
      </c>
      <c r="H22" s="10"/>
      <c r="I22" s="64">
        <v>0</v>
      </c>
    </row>
    <row r="23" spans="1:9" ht="12.75">
      <c r="A23" s="2" t="s">
        <v>94</v>
      </c>
      <c r="G23" s="64">
        <v>159</v>
      </c>
      <c r="H23" s="10"/>
      <c r="I23" s="64">
        <v>266</v>
      </c>
    </row>
    <row r="24" spans="1:9" s="44" customFormat="1" ht="12.75">
      <c r="A24" s="44" t="s">
        <v>95</v>
      </c>
      <c r="G24" s="64">
        <v>1</v>
      </c>
      <c r="H24" s="107"/>
      <c r="I24" s="64">
        <v>0</v>
      </c>
    </row>
    <row r="25" spans="1:9" ht="12.75">
      <c r="A25" s="2" t="s">
        <v>111</v>
      </c>
      <c r="G25" s="64">
        <v>7065</v>
      </c>
      <c r="H25" s="10"/>
      <c r="I25" s="64">
        <v>0</v>
      </c>
    </row>
    <row r="26" spans="2:9" ht="4.5" customHeight="1">
      <c r="B26" s="3"/>
      <c r="G26" s="65"/>
      <c r="H26" s="10"/>
      <c r="I26" s="65"/>
    </row>
    <row r="27" spans="2:9" ht="4.5" customHeight="1">
      <c r="B27" s="3"/>
      <c r="G27" s="64"/>
      <c r="H27" s="10"/>
      <c r="I27" s="64"/>
    </row>
    <row r="28" spans="1:9" ht="12.75">
      <c r="A28" s="2" t="s">
        <v>85</v>
      </c>
      <c r="B28" s="3"/>
      <c r="G28" s="64">
        <f>SUM(G12:G26)</f>
        <v>6117</v>
      </c>
      <c r="H28" s="10"/>
      <c r="I28" s="64">
        <f>SUM(I12:I26)</f>
        <v>650</v>
      </c>
    </row>
    <row r="29" spans="1:9" ht="12.75">
      <c r="A29" s="2" t="s">
        <v>47</v>
      </c>
      <c r="G29" s="64">
        <v>-2413</v>
      </c>
      <c r="H29" s="10"/>
      <c r="I29" s="64">
        <f>-265-31009</f>
        <v>-31274</v>
      </c>
    </row>
    <row r="30" spans="1:9" ht="12.75">
      <c r="A30" s="2" t="s">
        <v>3</v>
      </c>
      <c r="G30" s="64">
        <f>-3288+39</f>
        <v>-3249</v>
      </c>
      <c r="H30" s="10"/>
      <c r="I30" s="64">
        <v>5218</v>
      </c>
    </row>
    <row r="31" spans="1:9" ht="12.75">
      <c r="A31" s="2" t="s">
        <v>48</v>
      </c>
      <c r="G31" s="64">
        <v>1711</v>
      </c>
      <c r="H31" s="10"/>
      <c r="I31" s="64">
        <v>1008</v>
      </c>
    </row>
    <row r="32" spans="2:9" ht="4.5" customHeight="1">
      <c r="B32" s="3"/>
      <c r="G32" s="65"/>
      <c r="H32" s="10"/>
      <c r="I32" s="65"/>
    </row>
    <row r="33" spans="2:9" ht="4.5" customHeight="1">
      <c r="B33" s="3"/>
      <c r="G33" s="64"/>
      <c r="H33" s="10"/>
      <c r="I33" s="64"/>
    </row>
    <row r="34" spans="1:9" ht="12.75">
      <c r="A34" s="2" t="s">
        <v>134</v>
      </c>
      <c r="B34" s="3"/>
      <c r="G34" s="64">
        <f>SUM(G28:G31)</f>
        <v>2166</v>
      </c>
      <c r="H34" s="10"/>
      <c r="I34" s="64">
        <f>SUM(I28:I31)</f>
        <v>-24398</v>
      </c>
    </row>
    <row r="35" spans="1:9" ht="12.75">
      <c r="A35" s="2" t="s">
        <v>105</v>
      </c>
      <c r="B35" s="3"/>
      <c r="G35" s="64">
        <v>-469</v>
      </c>
      <c r="H35" s="10"/>
      <c r="I35" s="64">
        <v>-718</v>
      </c>
    </row>
    <row r="36" spans="2:9" ht="4.5" customHeight="1">
      <c r="B36" s="3"/>
      <c r="G36" s="65"/>
      <c r="H36" s="10"/>
      <c r="I36" s="65"/>
    </row>
    <row r="37" spans="2:9" ht="4.5" customHeight="1">
      <c r="B37" s="3"/>
      <c r="G37" s="64"/>
      <c r="H37" s="10"/>
      <c r="I37" s="64"/>
    </row>
    <row r="38" spans="1:9" ht="12.75">
      <c r="A38" s="2" t="s">
        <v>135</v>
      </c>
      <c r="B38" s="3"/>
      <c r="G38" s="64">
        <f>SUM(G34:G35)</f>
        <v>1697</v>
      </c>
      <c r="H38" s="10"/>
      <c r="I38" s="64">
        <f>SUM(I34:I35)</f>
        <v>-25116</v>
      </c>
    </row>
    <row r="39" spans="2:9" ht="4.5" customHeight="1">
      <c r="B39" s="3"/>
      <c r="G39" s="65"/>
      <c r="H39" s="10"/>
      <c r="I39" s="65"/>
    </row>
    <row r="40" spans="7:9" ht="12.75">
      <c r="G40" s="64"/>
      <c r="H40" s="10"/>
      <c r="I40" s="64"/>
    </row>
    <row r="41" spans="1:9" ht="12.75">
      <c r="A41" s="1" t="s">
        <v>41</v>
      </c>
      <c r="G41" s="64"/>
      <c r="H41" s="10"/>
      <c r="I41" s="64"/>
    </row>
    <row r="42" spans="1:9" ht="12.75">
      <c r="A42" s="2" t="s">
        <v>139</v>
      </c>
      <c r="G42" s="64">
        <v>39</v>
      </c>
      <c r="H42" s="10"/>
      <c r="I42" s="64">
        <v>0</v>
      </c>
    </row>
    <row r="43" spans="1:9" ht="12.75">
      <c r="A43" s="2" t="s">
        <v>37</v>
      </c>
      <c r="B43" s="3"/>
      <c r="G43" s="64">
        <v>20</v>
      </c>
      <c r="H43" s="10"/>
      <c r="I43" s="64">
        <v>554</v>
      </c>
    </row>
    <row r="44" spans="1:9" ht="12.75">
      <c r="A44" s="2" t="s">
        <v>49</v>
      </c>
      <c r="B44" s="3"/>
      <c r="G44" s="64">
        <f>-1945+903</f>
        <v>-1042</v>
      </c>
      <c r="H44" s="10"/>
      <c r="I44" s="64">
        <v>-676</v>
      </c>
    </row>
    <row r="45" spans="1:9" ht="12.75">
      <c r="A45" s="2" t="s">
        <v>136</v>
      </c>
      <c r="B45" s="3"/>
      <c r="G45" s="64">
        <v>66</v>
      </c>
      <c r="H45" s="10"/>
      <c r="I45" s="64">
        <v>387</v>
      </c>
    </row>
    <row r="46" spans="1:9" ht="12.75">
      <c r="A46" s="118" t="s">
        <v>106</v>
      </c>
      <c r="B46" s="119"/>
      <c r="C46" s="119"/>
      <c r="D46" s="119"/>
      <c r="E46" s="119"/>
      <c r="F46" s="119"/>
      <c r="G46" s="64">
        <v>66</v>
      </c>
      <c r="H46" s="10"/>
      <c r="I46" s="64">
        <v>0</v>
      </c>
    </row>
    <row r="47" spans="1:9" s="28" customFormat="1" ht="12.75">
      <c r="A47" s="28" t="s">
        <v>109</v>
      </c>
      <c r="B47" s="106"/>
      <c r="C47" s="106"/>
      <c r="D47" s="106"/>
      <c r="E47" s="106"/>
      <c r="F47" s="106"/>
      <c r="G47" s="64">
        <f>-17435-2062</f>
        <v>-19497</v>
      </c>
      <c r="H47" s="15"/>
      <c r="I47" s="64">
        <v>0</v>
      </c>
    </row>
    <row r="48" spans="1:9" ht="12.75">
      <c r="A48" s="2" t="s">
        <v>110</v>
      </c>
      <c r="F48" s="79"/>
      <c r="G48" s="64">
        <f>16923+1860</f>
        <v>18783</v>
      </c>
      <c r="H48" s="10"/>
      <c r="I48" s="64">
        <v>0</v>
      </c>
    </row>
    <row r="49" spans="2:9" ht="4.5" customHeight="1">
      <c r="B49" s="3"/>
      <c r="G49" s="65"/>
      <c r="H49" s="10"/>
      <c r="I49" s="65"/>
    </row>
    <row r="50" spans="2:9" ht="4.5" customHeight="1">
      <c r="B50" s="3"/>
      <c r="G50" s="64"/>
      <c r="H50" s="10"/>
      <c r="I50" s="64"/>
    </row>
    <row r="51" spans="1:9" ht="12.75">
      <c r="A51" s="2" t="s">
        <v>107</v>
      </c>
      <c r="G51" s="64">
        <f>SUM(G42:G50)</f>
        <v>-1565</v>
      </c>
      <c r="H51" s="10"/>
      <c r="I51" s="64">
        <f>SUM(I42:I50)</f>
        <v>265</v>
      </c>
    </row>
    <row r="52" spans="2:9" ht="4.5" customHeight="1">
      <c r="B52" s="3"/>
      <c r="G52" s="65"/>
      <c r="H52" s="10"/>
      <c r="I52" s="65"/>
    </row>
    <row r="53" spans="7:9" ht="12.75">
      <c r="G53" s="64"/>
      <c r="H53" s="10"/>
      <c r="I53" s="64"/>
    </row>
    <row r="54" spans="1:9" ht="12.75">
      <c r="A54" s="1" t="s">
        <v>42</v>
      </c>
      <c r="G54" s="64"/>
      <c r="H54" s="10"/>
      <c r="I54" s="64"/>
    </row>
    <row r="55" spans="1:9" ht="12.75">
      <c r="A55" s="2" t="s">
        <v>53</v>
      </c>
      <c r="G55" s="64">
        <v>0</v>
      </c>
      <c r="H55" s="10"/>
      <c r="I55" s="64">
        <v>-3108</v>
      </c>
    </row>
    <row r="56" spans="1:9" ht="12.75">
      <c r="A56" s="2" t="s">
        <v>137</v>
      </c>
      <c r="G56" s="64">
        <v>-26</v>
      </c>
      <c r="H56" s="10"/>
      <c r="I56" s="64">
        <v>0</v>
      </c>
    </row>
    <row r="57" spans="2:9" ht="4.5" customHeight="1">
      <c r="B57" s="3"/>
      <c r="G57" s="65"/>
      <c r="H57" s="10"/>
      <c r="I57" s="65"/>
    </row>
    <row r="58" spans="2:9" ht="4.5" customHeight="1">
      <c r="B58" s="3"/>
      <c r="G58" s="64"/>
      <c r="H58" s="10"/>
      <c r="I58" s="64"/>
    </row>
    <row r="59" spans="1:9" ht="12.75" customHeight="1">
      <c r="A59" s="2" t="s">
        <v>38</v>
      </c>
      <c r="G59" s="64">
        <f>SUM(G55:G58)</f>
        <v>-26</v>
      </c>
      <c r="H59" s="10"/>
      <c r="I59" s="64">
        <f>SUM(I55:I58)</f>
        <v>-3108</v>
      </c>
    </row>
    <row r="60" spans="2:9" ht="4.5" customHeight="1">
      <c r="B60" s="3"/>
      <c r="G60" s="65"/>
      <c r="H60" s="10"/>
      <c r="I60" s="65"/>
    </row>
    <row r="61" spans="7:9" ht="12.75">
      <c r="G61" s="64"/>
      <c r="H61" s="10"/>
      <c r="I61" s="64"/>
    </row>
    <row r="62" spans="1:9" ht="12.75">
      <c r="A62" s="1" t="s">
        <v>138</v>
      </c>
      <c r="G62" s="64"/>
      <c r="H62" s="10"/>
      <c r="I62" s="64"/>
    </row>
    <row r="63" spans="1:9" ht="12.75">
      <c r="A63" s="1" t="s">
        <v>50</v>
      </c>
      <c r="G63" s="64">
        <f>+G51+G38+G59</f>
        <v>106</v>
      </c>
      <c r="H63" s="10"/>
      <c r="I63" s="64">
        <f>+I51+I38+I59</f>
        <v>-27959</v>
      </c>
    </row>
    <row r="64" spans="1:9" ht="12.75">
      <c r="A64" s="1" t="s">
        <v>55</v>
      </c>
      <c r="G64" s="64"/>
      <c r="H64" s="10"/>
      <c r="I64" s="64"/>
    </row>
    <row r="65" spans="1:9" ht="12.75">
      <c r="A65" s="1" t="s">
        <v>54</v>
      </c>
      <c r="G65" s="66">
        <f>32134-28604</f>
        <v>3530</v>
      </c>
      <c r="H65" s="103"/>
      <c r="I65" s="66">
        <v>35054</v>
      </c>
    </row>
    <row r="66" spans="1:9" ht="12.75">
      <c r="A66" s="1" t="s">
        <v>51</v>
      </c>
      <c r="G66" s="67"/>
      <c r="H66" s="6"/>
      <c r="I66" s="67"/>
    </row>
    <row r="67" spans="1:9" ht="12.75">
      <c r="A67" s="1" t="s">
        <v>54</v>
      </c>
      <c r="G67" s="67">
        <f>SUM(G63:G65)</f>
        <v>3636</v>
      </c>
      <c r="H67" s="6"/>
      <c r="I67" s="67">
        <f>SUM(I63:I65)</f>
        <v>7095</v>
      </c>
    </row>
    <row r="68" spans="2:9" ht="4.5" customHeight="1" thickBot="1">
      <c r="B68" s="3"/>
      <c r="G68" s="68"/>
      <c r="H68" s="10"/>
      <c r="I68" s="68"/>
    </row>
    <row r="69" spans="2:9" ht="13.5" thickTop="1">
      <c r="B69" s="3"/>
      <c r="G69" s="64"/>
      <c r="H69" s="10"/>
      <c r="I69" s="15"/>
    </row>
    <row r="70" spans="2:9" ht="12.75">
      <c r="B70" s="3"/>
      <c r="G70" s="64"/>
      <c r="H70" s="10"/>
      <c r="I70" s="15"/>
    </row>
    <row r="71" spans="1:9" ht="12.75">
      <c r="A71" s="108" t="s">
        <v>93</v>
      </c>
      <c r="B71" s="109"/>
      <c r="C71" s="109"/>
      <c r="D71" s="109"/>
      <c r="E71" s="109"/>
      <c r="F71" s="109"/>
      <c r="G71" s="109"/>
      <c r="H71" s="109"/>
      <c r="I71" s="109"/>
    </row>
    <row r="72" spans="1:9" ht="12.75">
      <c r="A72" s="109"/>
      <c r="B72" s="109"/>
      <c r="C72" s="109"/>
      <c r="D72" s="109"/>
      <c r="E72" s="109"/>
      <c r="F72" s="109"/>
      <c r="G72" s="109"/>
      <c r="H72" s="109"/>
      <c r="I72" s="109"/>
    </row>
  </sheetData>
  <sheetProtection/>
  <mergeCells count="8">
    <mergeCell ref="A71:I72"/>
    <mergeCell ref="A5:I5"/>
    <mergeCell ref="A6:I6"/>
    <mergeCell ref="A1:I1"/>
    <mergeCell ref="A2:I2"/>
    <mergeCell ref="A4:I4"/>
    <mergeCell ref="A46:F46"/>
    <mergeCell ref="A3:I3"/>
  </mergeCells>
  <printOptions horizontalCentered="1"/>
  <pageMargins left="0.5" right="0.25" top="0.58" bottom="0.53" header="0.5" footer="0.37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DELL</cp:lastModifiedBy>
  <cp:lastPrinted>2008-06-18T02:25:25Z</cp:lastPrinted>
  <dcterms:created xsi:type="dcterms:W3CDTF">2005-04-05T09:22:45Z</dcterms:created>
  <dcterms:modified xsi:type="dcterms:W3CDTF">2008-06-25T06:07:21Z</dcterms:modified>
  <cp:category/>
  <cp:version/>
  <cp:contentType/>
  <cp:contentStatus/>
</cp:coreProperties>
</file>